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tytting vinnutíma\"/>
    </mc:Choice>
  </mc:AlternateContent>
  <xr:revisionPtr revIDLastSave="0" documentId="8_{4D0430C5-8350-44CB-B651-878DE90DFE05}" xr6:coauthVersionLast="47" xr6:coauthVersionMax="47" xr10:uidLastSave="{00000000-0000-0000-0000-000000000000}"/>
  <bookViews>
    <workbookView xWindow="-109" yWindow="-109" windowWidth="34995" windowHeight="19060" xr2:uid="{958F7E19-8A0E-4BFA-BAFA-4A3A1EE92E41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8" i="1" l="1"/>
  <c r="S17" i="1"/>
  <c r="J17" i="1"/>
  <c r="I17" i="1"/>
  <c r="H17" i="1"/>
  <c r="G17" i="1"/>
  <c r="F17" i="1"/>
  <c r="L17" i="1" s="1"/>
  <c r="Q9" i="1"/>
  <c r="S9" i="1" s="1"/>
  <c r="S16" i="1" s="1"/>
  <c r="Q8" i="1"/>
  <c r="S8" i="1" s="1"/>
  <c r="S15" i="1" s="1"/>
  <c r="S5" i="1"/>
  <c r="M19" i="1" l="1"/>
  <c r="M18" i="1"/>
  <c r="L21" i="1"/>
  <c r="L23" i="1" s="1"/>
  <c r="S19" i="1"/>
  <c r="S14" i="1"/>
  <c r="L26" i="1" l="1"/>
  <c r="L24" i="1"/>
</calcChain>
</file>

<file path=xl/sharedStrings.xml><?xml version="1.0" encoding="utf-8"?>
<sst xmlns="http://schemas.openxmlformats.org/spreadsheetml/2006/main" count="51" uniqueCount="47">
  <si>
    <t>Virkur vinnutími</t>
  </si>
  <si>
    <t>Mánudagur</t>
  </si>
  <si>
    <t>Þriðjudagur</t>
  </si>
  <si>
    <t>Miðvikudagur</t>
  </si>
  <si>
    <t>Fimmtudagur</t>
  </si>
  <si>
    <t>Föstudagur</t>
  </si>
  <si>
    <t>óvirkur vinnutími</t>
  </si>
  <si>
    <t>Tímakaup með deilitölu 156</t>
  </si>
  <si>
    <t>08:00 - 09:00</t>
  </si>
  <si>
    <t xml:space="preserve"> </t>
  </si>
  <si>
    <t xml:space="preserve">Mánaðarlaun </t>
  </si>
  <si>
    <t>Deilitala</t>
  </si>
  <si>
    <t>Tímakaup dv.</t>
  </si>
  <si>
    <t>% pr tíma</t>
  </si>
  <si>
    <t>09:00 - 10:00</t>
  </si>
  <si>
    <t>10:00 - 11:00</t>
  </si>
  <si>
    <t>15 mín. kaffi</t>
  </si>
  <si>
    <t xml:space="preserve"> yfirvinnuprósentur tímakaup YV.</t>
  </si>
  <si>
    <t>11:00 - 12:00</t>
  </si>
  <si>
    <t>Mánaðalaun</t>
  </si>
  <si>
    <t>Álag</t>
  </si>
  <si>
    <t xml:space="preserve"> yfirvinna pr.t </t>
  </si>
  <si>
    <t>12:00 - 13:00</t>
  </si>
  <si>
    <t xml:space="preserve">30 mín í mat </t>
  </si>
  <si>
    <t>Yfirvinna 1</t>
  </si>
  <si>
    <t>13:00 - 14:00</t>
  </si>
  <si>
    <t xml:space="preserve">Yfirvinna 2 </t>
  </si>
  <si>
    <t>14:00 - 15:00</t>
  </si>
  <si>
    <t>15:00 - 16:00</t>
  </si>
  <si>
    <t>16:00 - 17:00</t>
  </si>
  <si>
    <t>vinnu lýkur kl. 16:12</t>
  </si>
  <si>
    <t>17:00 - 18:00</t>
  </si>
  <si>
    <t>18:00 - 19:00</t>
  </si>
  <si>
    <t xml:space="preserve">Yfirvinna </t>
  </si>
  <si>
    <t>19:00 - 20:00</t>
  </si>
  <si>
    <t>Yfirvinna 1 á mánuði</t>
  </si>
  <si>
    <t>20:00 - 21:00</t>
  </si>
  <si>
    <t>Yfirvinna 2 á mánuði</t>
  </si>
  <si>
    <t>Total:</t>
  </si>
  <si>
    <t>Tímar pr viku</t>
  </si>
  <si>
    <t>meðalstundir pr. dag</t>
  </si>
  <si>
    <t>orlof</t>
  </si>
  <si>
    <t>yfirvinnustundir á viku</t>
  </si>
  <si>
    <t xml:space="preserve">Samtals með orlofi </t>
  </si>
  <si>
    <t>Deilitala 156</t>
  </si>
  <si>
    <t>Tímar alls pr.mánuð</t>
  </si>
  <si>
    <t xml:space="preserve">Yfirvinna samtals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</si>
</sst>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[$kr-40F]_-;\-* #,##0\ [$kr-40F]_-;_-* &quot;-&quot;??\ [$kr-40F]_-;_-@_-"/>
    <numFmt numFmtId="165" formatCode="_-* #,##0.00\ [$kr-40F]_-;\-* #,##0.00\ [$kr-40F]_-;_-* &quot;-&quot;??\ [$kr-40F]_-;_-@_-"/>
    <numFmt numFmtId="166" formatCode="0.000%"/>
    <numFmt numFmtId="167" formatCode="#,##0\ [$kr-40F]"/>
    <numFmt numFmtId="168" formatCode="0.0"/>
    <numFmt numFmtId="169" formatCode="0.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5" xfId="0" applyFill="1" applyBorder="1"/>
    <xf numFmtId="0" fontId="0" fillId="0" borderId="6" xfId="0" applyBorder="1"/>
    <xf numFmtId="164" fontId="2" fillId="3" borderId="5" xfId="0" applyNumberFormat="1" applyFont="1" applyFill="1" applyBorder="1"/>
    <xf numFmtId="165" fontId="0" fillId="0" borderId="1" xfId="0" applyNumberFormat="1" applyBorder="1"/>
    <xf numFmtId="0" fontId="2" fillId="0" borderId="5" xfId="0" applyFont="1" applyBorder="1"/>
    <xf numFmtId="0" fontId="0" fillId="0" borderId="5" xfId="0" applyBorder="1"/>
    <xf numFmtId="164" fontId="0" fillId="0" borderId="5" xfId="0" applyNumberFormat="1" applyBorder="1"/>
    <xf numFmtId="10" fontId="0" fillId="0" borderId="1" xfId="0" applyNumberFormat="1" applyBorder="1"/>
    <xf numFmtId="164" fontId="0" fillId="0" borderId="1" xfId="0" applyNumberFormat="1" applyBorder="1"/>
    <xf numFmtId="9" fontId="0" fillId="0" borderId="1" xfId="0" applyNumberFormat="1" applyBorder="1"/>
    <xf numFmtId="166" fontId="0" fillId="0" borderId="1" xfId="0" applyNumberForma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167" fontId="2" fillId="0" borderId="1" xfId="0" applyNumberFormat="1" applyFont="1" applyBorder="1"/>
    <xf numFmtId="0" fontId="2" fillId="3" borderId="1" xfId="0" applyFont="1" applyFill="1" applyBorder="1"/>
    <xf numFmtId="167" fontId="0" fillId="0" borderId="1" xfId="0" applyNumberFormat="1" applyBorder="1"/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2" fontId="2" fillId="4" borderId="8" xfId="0" applyNumberFormat="1" applyFont="1" applyFill="1" applyBorder="1" applyAlignment="1">
      <alignment horizontal="center"/>
    </xf>
    <xf numFmtId="0" fontId="2" fillId="0" borderId="0" xfId="0" applyFont="1"/>
    <xf numFmtId="164" fontId="2" fillId="0" borderId="1" xfId="0" applyNumberFormat="1" applyFont="1" applyBorder="1"/>
    <xf numFmtId="0" fontId="2" fillId="0" borderId="0" xfId="0" applyFont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2" fillId="0" borderId="10" xfId="0" applyFont="1" applyBorder="1"/>
    <xf numFmtId="0" fontId="0" fillId="0" borderId="11" xfId="0" applyBorder="1"/>
    <xf numFmtId="10" fontId="0" fillId="3" borderId="1" xfId="0" applyNumberFormat="1" applyFill="1" applyBorder="1"/>
    <xf numFmtId="164" fontId="2" fillId="0" borderId="12" xfId="0" applyNumberFormat="1" applyFont="1" applyBorder="1"/>
    <xf numFmtId="2" fontId="2" fillId="2" borderId="13" xfId="0" applyNumberFormat="1" applyFont="1" applyFill="1" applyBorder="1" applyAlignment="1">
      <alignment horizontal="center"/>
    </xf>
    <xf numFmtId="0" fontId="2" fillId="0" borderId="14" xfId="0" applyFont="1" applyBorder="1"/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164" fontId="2" fillId="4" borderId="8" xfId="0" applyNumberFormat="1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5" borderId="21" xfId="0" applyFill="1" applyBorder="1" applyAlignment="1">
      <alignment horizontal="center"/>
    </xf>
    <xf numFmtId="168" fontId="0" fillId="0" borderId="0" xfId="0" applyNumberFormat="1"/>
    <xf numFmtId="0" fontId="0" fillId="0" borderId="9" xfId="0" applyBorder="1"/>
    <xf numFmtId="0" fontId="0" fillId="0" borderId="11" xfId="0" applyBorder="1" applyAlignment="1">
      <alignment horizontal="center"/>
    </xf>
    <xf numFmtId="2" fontId="0" fillId="0" borderId="0" xfId="0" applyNumberFormat="1"/>
    <xf numFmtId="0" fontId="0" fillId="0" borderId="22" xfId="0" applyBorder="1"/>
    <xf numFmtId="0" fontId="0" fillId="0" borderId="23" xfId="0" applyBorder="1" applyAlignment="1">
      <alignment horizontal="center"/>
    </xf>
    <xf numFmtId="0" fontId="2" fillId="0" borderId="22" xfId="0" applyFont="1" applyBorder="1"/>
    <xf numFmtId="169" fontId="0" fillId="4" borderId="23" xfId="0" applyNumberFormat="1" applyFill="1" applyBorder="1" applyAlignment="1">
      <alignment horizontal="center"/>
    </xf>
    <xf numFmtId="0" fontId="0" fillId="0" borderId="13" xfId="0" applyBorder="1"/>
    <xf numFmtId="0" fontId="0" fillId="4" borderId="15" xfId="0" applyFill="1" applyBorder="1"/>
    <xf numFmtId="0" fontId="5" fillId="0" borderId="0" xfId="0" applyFont="1" applyAlignment="1">
      <alignment horizontal="center"/>
    </xf>
    <xf numFmtId="0" fontId="2" fillId="0" borderId="20" xfId="0" applyFont="1" applyBorder="1"/>
    <xf numFmtId="0" fontId="2" fillId="4" borderId="2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4A3EF-7A11-4956-970F-C2C745FE789A}">
  <dimension ref="D2:U26"/>
  <sheetViews>
    <sheetView tabSelected="1" topLeftCell="C1" zoomScale="115" zoomScaleNormal="115" workbookViewId="0">
      <selection activeCell="H29" sqref="H29"/>
    </sheetView>
  </sheetViews>
  <sheetFormatPr defaultRowHeight="14.3" x14ac:dyDescent="0.25"/>
  <cols>
    <col min="4" max="4" width="12.75" style="1" customWidth="1"/>
    <col min="6" max="6" width="15.5" bestFit="1" customWidth="1"/>
    <col min="7" max="10" width="15.5" customWidth="1"/>
    <col min="11" max="11" width="18.625" bestFit="1" customWidth="1"/>
    <col min="12" max="12" width="11.125" bestFit="1" customWidth="1"/>
    <col min="15" max="15" width="11.125" customWidth="1"/>
    <col min="17" max="17" width="31" bestFit="1" customWidth="1"/>
    <col min="19" max="19" width="13.5" bestFit="1" customWidth="1"/>
    <col min="21" max="21" width="10.625" bestFit="1" customWidth="1"/>
    <col min="23" max="23" width="11.625" bestFit="1" customWidth="1"/>
  </cols>
  <sheetData>
    <row r="2" spans="4:21" ht="14.95" thickBot="1" x14ac:dyDescent="0.3">
      <c r="D2" s="2"/>
      <c r="E2" s="3"/>
      <c r="F2" s="4" t="s">
        <v>0</v>
      </c>
      <c r="G2" s="4"/>
      <c r="H2" s="4"/>
      <c r="I2" s="4"/>
      <c r="J2" s="4"/>
      <c r="K2" s="5"/>
    </row>
    <row r="3" spans="4:21" x14ac:dyDescent="0.25">
      <c r="D3" s="2"/>
      <c r="E3" s="3"/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Q3" s="6" t="s">
        <v>7</v>
      </c>
      <c r="R3" s="7"/>
      <c r="S3" s="7"/>
      <c r="T3" s="8"/>
      <c r="U3" s="9"/>
    </row>
    <row r="4" spans="4:21" x14ac:dyDescent="0.25">
      <c r="D4" s="10" t="s">
        <v>8</v>
      </c>
      <c r="E4" s="3"/>
      <c r="F4" s="2">
        <v>60</v>
      </c>
      <c r="G4" s="2">
        <v>60</v>
      </c>
      <c r="H4" s="2">
        <v>60</v>
      </c>
      <c r="I4" s="2">
        <v>60</v>
      </c>
      <c r="J4" s="2">
        <v>60</v>
      </c>
      <c r="K4" s="11" t="s">
        <v>9</v>
      </c>
      <c r="Q4" s="12" t="s">
        <v>10</v>
      </c>
      <c r="R4" s="3" t="s">
        <v>11</v>
      </c>
      <c r="S4" s="3" t="s">
        <v>12</v>
      </c>
      <c r="T4" s="3" t="s">
        <v>13</v>
      </c>
      <c r="U4" s="13"/>
    </row>
    <row r="5" spans="4:21" x14ac:dyDescent="0.25">
      <c r="D5" s="10" t="s">
        <v>14</v>
      </c>
      <c r="E5" s="3"/>
      <c r="F5" s="2">
        <v>60</v>
      </c>
      <c r="G5" s="2">
        <v>60</v>
      </c>
      <c r="H5" s="2">
        <v>60</v>
      </c>
      <c r="I5" s="2">
        <v>60</v>
      </c>
      <c r="J5" s="2">
        <v>60</v>
      </c>
      <c r="K5" s="2"/>
      <c r="Q5" s="14">
        <v>635205</v>
      </c>
      <c r="R5" s="5">
        <v>156</v>
      </c>
      <c r="S5" s="15">
        <f>+Q5/R5</f>
        <v>4071.8269230769229</v>
      </c>
      <c r="T5" s="3"/>
      <c r="U5" s="13"/>
    </row>
    <row r="6" spans="4:21" x14ac:dyDescent="0.25">
      <c r="D6" s="10" t="s">
        <v>15</v>
      </c>
      <c r="E6" s="3"/>
      <c r="F6" s="2">
        <v>45</v>
      </c>
      <c r="G6" s="2">
        <v>45</v>
      </c>
      <c r="H6" s="2">
        <v>45</v>
      </c>
      <c r="I6" s="2">
        <v>45</v>
      </c>
      <c r="J6" s="2">
        <v>45</v>
      </c>
      <c r="K6" s="11" t="s">
        <v>16</v>
      </c>
      <c r="Q6" s="16" t="s">
        <v>17</v>
      </c>
      <c r="R6" s="5"/>
      <c r="S6" s="5"/>
      <c r="T6" s="3"/>
      <c r="U6" s="13"/>
    </row>
    <row r="7" spans="4:21" x14ac:dyDescent="0.25">
      <c r="D7" s="10" t="s">
        <v>18</v>
      </c>
      <c r="E7" s="3"/>
      <c r="F7" s="2">
        <v>60</v>
      </c>
      <c r="G7" s="2">
        <v>60</v>
      </c>
      <c r="H7" s="2">
        <v>60</v>
      </c>
      <c r="I7" s="2">
        <v>60</v>
      </c>
      <c r="J7" s="2">
        <v>60</v>
      </c>
      <c r="K7" s="2"/>
      <c r="Q7" s="17" t="s">
        <v>19</v>
      </c>
      <c r="R7" s="3" t="s">
        <v>20</v>
      </c>
      <c r="S7" s="3" t="s">
        <v>21</v>
      </c>
      <c r="T7" s="3"/>
      <c r="U7" s="13"/>
    </row>
    <row r="8" spans="4:21" x14ac:dyDescent="0.25">
      <c r="D8" s="10" t="s">
        <v>22</v>
      </c>
      <c r="E8" s="3"/>
      <c r="F8" s="2">
        <v>30</v>
      </c>
      <c r="G8" s="2">
        <v>30</v>
      </c>
      <c r="H8" s="2">
        <v>30</v>
      </c>
      <c r="I8" s="2">
        <v>30</v>
      </c>
      <c r="J8" s="2">
        <v>30</v>
      </c>
      <c r="K8" s="11" t="s">
        <v>23</v>
      </c>
      <c r="Q8" s="18">
        <f>Q5</f>
        <v>635205</v>
      </c>
      <c r="R8" s="19">
        <v>0.01</v>
      </c>
      <c r="S8" s="20">
        <f>+R8*Q8</f>
        <v>6352.05</v>
      </c>
      <c r="T8" s="19"/>
      <c r="U8" s="13" t="s">
        <v>24</v>
      </c>
    </row>
    <row r="9" spans="4:21" x14ac:dyDescent="0.25">
      <c r="D9" s="10" t="s">
        <v>25</v>
      </c>
      <c r="E9" s="3"/>
      <c r="F9" s="2">
        <v>60</v>
      </c>
      <c r="G9" s="2">
        <v>60</v>
      </c>
      <c r="H9" s="2">
        <v>60</v>
      </c>
      <c r="I9" s="2">
        <v>60</v>
      </c>
      <c r="J9" s="2">
        <v>60</v>
      </c>
      <c r="K9" s="11"/>
      <c r="Q9" s="18">
        <f>Q5</f>
        <v>635205</v>
      </c>
      <c r="R9" s="19">
        <v>1.15E-2</v>
      </c>
      <c r="S9" s="20">
        <f>+R9*Q9</f>
        <v>7304.8575000000001</v>
      </c>
      <c r="T9" s="21"/>
      <c r="U9" s="13" t="s">
        <v>26</v>
      </c>
    </row>
    <row r="10" spans="4:21" x14ac:dyDescent="0.25">
      <c r="D10" s="10" t="s">
        <v>27</v>
      </c>
      <c r="E10" s="3"/>
      <c r="F10" s="2">
        <v>45</v>
      </c>
      <c r="G10" s="2">
        <v>45</v>
      </c>
      <c r="H10" s="2">
        <v>45</v>
      </c>
      <c r="I10" s="2">
        <v>45</v>
      </c>
      <c r="J10" s="2">
        <v>45</v>
      </c>
      <c r="K10" s="11" t="s">
        <v>16</v>
      </c>
      <c r="Q10" s="18"/>
      <c r="R10" s="22"/>
      <c r="S10" s="20"/>
      <c r="T10" s="3"/>
      <c r="U10" s="13"/>
    </row>
    <row r="11" spans="4:21" x14ac:dyDescent="0.25">
      <c r="D11" s="10" t="s">
        <v>28</v>
      </c>
      <c r="E11" s="3"/>
      <c r="F11" s="2">
        <v>60</v>
      </c>
      <c r="G11" s="2">
        <v>60</v>
      </c>
      <c r="H11" s="2">
        <v>60</v>
      </c>
      <c r="I11" s="2">
        <v>60</v>
      </c>
      <c r="J11" s="2">
        <v>60</v>
      </c>
      <c r="K11" s="2"/>
      <c r="L11" s="23"/>
      <c r="M11" s="23"/>
      <c r="N11" s="23"/>
      <c r="Q11" s="18"/>
      <c r="R11" s="19"/>
      <c r="S11" s="20"/>
      <c r="T11" s="3"/>
      <c r="U11" s="13"/>
    </row>
    <row r="12" spans="4:21" x14ac:dyDescent="0.25">
      <c r="D12" s="10" t="s">
        <v>29</v>
      </c>
      <c r="E12" s="3"/>
      <c r="F12" s="2">
        <v>12</v>
      </c>
      <c r="G12" s="2">
        <v>12</v>
      </c>
      <c r="H12" s="2">
        <v>12</v>
      </c>
      <c r="I12" s="2">
        <v>12</v>
      </c>
      <c r="J12" s="2">
        <v>12</v>
      </c>
      <c r="K12" s="24" t="s">
        <v>30</v>
      </c>
      <c r="Q12" s="17"/>
      <c r="R12" s="3"/>
      <c r="S12" s="3"/>
      <c r="T12" s="3"/>
      <c r="U12" s="13"/>
    </row>
    <row r="13" spans="4:21" x14ac:dyDescent="0.25">
      <c r="D13" s="10" t="s">
        <v>31</v>
      </c>
      <c r="E13" s="3"/>
      <c r="F13" s="2"/>
      <c r="G13" s="2"/>
      <c r="H13" s="2"/>
      <c r="I13" s="2"/>
      <c r="J13" s="2"/>
      <c r="K13" s="2"/>
      <c r="Q13" s="17"/>
      <c r="R13" s="3"/>
      <c r="S13" s="3"/>
      <c r="T13" s="3"/>
      <c r="U13" s="13"/>
    </row>
    <row r="14" spans="4:21" x14ac:dyDescent="0.25">
      <c r="D14" s="10" t="s">
        <v>32</v>
      </c>
      <c r="E14" s="3"/>
      <c r="F14" s="2"/>
      <c r="G14" s="2"/>
      <c r="H14" s="2"/>
      <c r="I14" s="2"/>
      <c r="J14" s="2"/>
      <c r="Q14" s="17"/>
      <c r="R14" s="5" t="s">
        <v>33</v>
      </c>
      <c r="S14" s="25">
        <f>+S16+S15</f>
        <v>298692.44715000002</v>
      </c>
      <c r="T14" s="3"/>
      <c r="U14" s="13"/>
    </row>
    <row r="15" spans="4:21" x14ac:dyDescent="0.25">
      <c r="D15" s="10" t="s">
        <v>34</v>
      </c>
      <c r="E15" s="3"/>
      <c r="F15" s="2"/>
      <c r="G15" s="2"/>
      <c r="H15" s="2"/>
      <c r="I15" s="2"/>
      <c r="J15" s="2"/>
      <c r="K15" s="2"/>
      <c r="Q15" s="16" t="s">
        <v>35</v>
      </c>
      <c r="R15" s="26">
        <v>17.329999999999998</v>
      </c>
      <c r="S15" s="27">
        <f>+S8*R15</f>
        <v>110081.02649999999</v>
      </c>
      <c r="T15" s="3"/>
      <c r="U15" s="13"/>
    </row>
    <row r="16" spans="4:21" ht="14.95" thickBot="1" x14ac:dyDescent="0.3">
      <c r="D16" s="10" t="s">
        <v>36</v>
      </c>
      <c r="E16" s="3"/>
      <c r="F16" s="2"/>
      <c r="G16" s="2"/>
      <c r="H16" s="2"/>
      <c r="I16" s="2"/>
      <c r="J16" s="2"/>
      <c r="K16" s="2"/>
      <c r="Q16" s="16" t="s">
        <v>37</v>
      </c>
      <c r="R16" s="26">
        <v>25.82</v>
      </c>
      <c r="S16" s="27">
        <f>+S9*R16</f>
        <v>188611.42065000001</v>
      </c>
      <c r="T16" s="3"/>
      <c r="U16" s="13"/>
    </row>
    <row r="17" spans="4:21" ht="14.95" thickBot="1" x14ac:dyDescent="0.3">
      <c r="D17" s="24"/>
      <c r="E17" s="28" t="s">
        <v>38</v>
      </c>
      <c r="F17" s="29">
        <f>SUM(F4:F16)/60</f>
        <v>7.2</v>
      </c>
      <c r="G17" s="29">
        <f>SUM(G4:G16)/60</f>
        <v>7.2</v>
      </c>
      <c r="H17" s="29">
        <f>SUM(H4:H16)/60</f>
        <v>7.2</v>
      </c>
      <c r="I17" s="29">
        <f>SUM(I4:I16)/60</f>
        <v>7.2</v>
      </c>
      <c r="J17" s="29">
        <f>SUM(J4:J16)/60</f>
        <v>7.2</v>
      </c>
      <c r="K17" s="30" t="s">
        <v>39</v>
      </c>
      <c r="L17" s="31">
        <f>SUM(F17:J17)</f>
        <v>36</v>
      </c>
      <c r="N17" s="32"/>
      <c r="O17" s="32"/>
      <c r="Q17" s="16" t="s">
        <v>19</v>
      </c>
      <c r="R17" s="5"/>
      <c r="S17" s="33">
        <f>Q5</f>
        <v>635205</v>
      </c>
      <c r="T17" s="3"/>
      <c r="U17" s="13"/>
    </row>
    <row r="18" spans="4:21" ht="14.95" thickBot="1" x14ac:dyDescent="0.3">
      <c r="K18" s="32"/>
      <c r="L18" s="34"/>
      <c r="M18" s="35">
        <f>L17/5</f>
        <v>7.2</v>
      </c>
      <c r="N18" s="36" t="s">
        <v>40</v>
      </c>
      <c r="O18" s="37"/>
      <c r="Q18" s="16" t="s">
        <v>41</v>
      </c>
      <c r="R18" s="38">
        <v>0.13400000000000001</v>
      </c>
      <c r="S18" s="39">
        <f>+S17*R18</f>
        <v>85117.47</v>
      </c>
      <c r="T18" s="3"/>
      <c r="U18" s="13"/>
    </row>
    <row r="19" spans="4:21" ht="14.95" thickBot="1" x14ac:dyDescent="0.3">
      <c r="L19" s="1"/>
      <c r="M19" s="40">
        <f>+L17-36</f>
        <v>0</v>
      </c>
      <c r="N19" s="41" t="s">
        <v>42</v>
      </c>
      <c r="O19" s="42"/>
      <c r="Q19" s="43" t="s">
        <v>43</v>
      </c>
      <c r="R19" s="44"/>
      <c r="S19" s="45">
        <f>+S17+S18+S14</f>
        <v>1019014.91715</v>
      </c>
      <c r="T19" s="46"/>
      <c r="U19" s="47"/>
    </row>
    <row r="20" spans="4:21" ht="14.95" thickBot="1" x14ac:dyDescent="0.3">
      <c r="K20" s="48"/>
      <c r="L20" s="49"/>
    </row>
    <row r="21" spans="4:21" x14ac:dyDescent="0.25">
      <c r="G21" s="50"/>
      <c r="J21" t="s">
        <v>9</v>
      </c>
      <c r="K21" s="51" t="s">
        <v>44</v>
      </c>
      <c r="L21" s="52">
        <f>L17/5</f>
        <v>7.2</v>
      </c>
    </row>
    <row r="22" spans="4:21" x14ac:dyDescent="0.25">
      <c r="G22" s="53"/>
      <c r="K22" s="54"/>
      <c r="L22" s="55"/>
    </row>
    <row r="23" spans="4:21" x14ac:dyDescent="0.25">
      <c r="K23" s="56" t="s">
        <v>45</v>
      </c>
      <c r="L23" s="57">
        <f>L21*21.67</f>
        <v>156.02400000000003</v>
      </c>
    </row>
    <row r="24" spans="4:21" ht="14.95" thickBot="1" x14ac:dyDescent="0.3">
      <c r="K24" s="58" t="s">
        <v>33</v>
      </c>
      <c r="L24" s="59">
        <f>+L23-156</f>
        <v>2.4000000000029331E-2</v>
      </c>
    </row>
    <row r="25" spans="4:21" ht="14.95" thickBot="1" x14ac:dyDescent="0.3">
      <c r="D25" s="60"/>
    </row>
    <row r="26" spans="4:21" ht="14.95" thickBot="1" x14ac:dyDescent="0.3">
      <c r="D26" s="60"/>
      <c r="K26" s="61" t="s">
        <v>46</v>
      </c>
      <c r="L26" s="62">
        <f>+L23-156+L20</f>
        <v>2.4000000000029331E-2</v>
      </c>
    </row>
  </sheetData>
  <mergeCells count="1">
    <mergeCell ref="F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Guðfinnur Þór Newman</dc:creator>
  <cp:lastModifiedBy>Guðfinnur Þór Newman</cp:lastModifiedBy>
  <dcterms:created xsi:type="dcterms:W3CDTF">2024-01-24T10:11:14Z</dcterms:created>
  <dcterms:modified xsi:type="dcterms:W3CDTF">2024-01-24T10:12:38Z</dcterms:modified>
</cp:coreProperties>
</file>